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Finance Co/26th May 2022/"/>
    </mc:Choice>
  </mc:AlternateContent>
  <xr:revisionPtr revIDLastSave="13" documentId="8_{E6EDCB9C-4C0C-4251-865E-E36DC76A842F}" xr6:coauthVersionLast="47" xr6:coauthVersionMax="47" xr10:uidLastSave="{C2AD4233-A14F-4DDD-85C7-8704C1A40942}"/>
  <bookViews>
    <workbookView xWindow="-110" yWindow="-110" windowWidth="19420" windowHeight="10560" xr2:uid="{D3A8F91B-7079-4AA5-8291-845D6C5B30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D56" i="1"/>
  <c r="C56" i="1"/>
  <c r="C53" i="1"/>
  <c r="E52" i="1"/>
  <c r="G52" i="1"/>
  <c r="D61" i="1"/>
  <c r="H49" i="1"/>
  <c r="D66" i="1" l="1"/>
  <c r="G35" i="1"/>
  <c r="G23" i="1"/>
  <c r="E18" i="1"/>
  <c r="E37" i="1"/>
  <c r="E11" i="1"/>
  <c r="E12" i="1"/>
  <c r="E10" i="1"/>
  <c r="E9" i="1"/>
  <c r="E8" i="1"/>
  <c r="E14" i="1" l="1"/>
  <c r="C35" i="1"/>
  <c r="F14" i="1" l="1"/>
  <c r="D35" i="1"/>
  <c r="D52" i="1" s="1"/>
  <c r="C23" i="1"/>
  <c r="C52" i="1" s="1"/>
  <c r="D23" i="1"/>
  <c r="F35" i="1"/>
  <c r="F52" i="1" s="1"/>
  <c r="E35" i="1"/>
  <c r="E23" i="1"/>
  <c r="D14" i="1"/>
  <c r="C14" i="1"/>
</calcChain>
</file>

<file path=xl/sharedStrings.xml><?xml version="1.0" encoding="utf-8"?>
<sst xmlns="http://schemas.openxmlformats.org/spreadsheetml/2006/main" count="67" uniqueCount="65">
  <si>
    <t xml:space="preserve">BUDGET MONITORING STATEMENT </t>
  </si>
  <si>
    <t>Sources of Income</t>
  </si>
  <si>
    <t xml:space="preserve">Received </t>
  </si>
  <si>
    <t xml:space="preserve">Precept </t>
  </si>
  <si>
    <t xml:space="preserve">Welcome Back Fund </t>
  </si>
  <si>
    <t xml:space="preserve">Recharged to Charities for the Poor </t>
  </si>
  <si>
    <t xml:space="preserve">VAT refunded including for WBF </t>
  </si>
  <si>
    <t xml:space="preserve">TOTAL </t>
  </si>
  <si>
    <t xml:space="preserve">Expenditure net of VAT </t>
  </si>
  <si>
    <t>Spent</t>
  </si>
  <si>
    <t xml:space="preserve">Employees </t>
  </si>
  <si>
    <t>Employee costs</t>
  </si>
  <si>
    <t xml:space="preserve">Administrative costs </t>
  </si>
  <si>
    <t xml:space="preserve">Payroll admin </t>
  </si>
  <si>
    <t xml:space="preserve">Staff training </t>
  </si>
  <si>
    <t>ITC support, services and equipment</t>
  </si>
  <si>
    <t>Internal audit</t>
  </si>
  <si>
    <t xml:space="preserve">External audit </t>
  </si>
  <si>
    <t xml:space="preserve">Information Commissioners fee </t>
  </si>
  <si>
    <t>Bank fees</t>
  </si>
  <si>
    <t xml:space="preserve">Insurance </t>
  </si>
  <si>
    <t xml:space="preserve">Member expenses and training </t>
  </si>
  <si>
    <t>NCALC subscription</t>
  </si>
  <si>
    <t xml:space="preserve">Society of Local Council Clerks </t>
  </si>
  <si>
    <t xml:space="preserve">Elections </t>
  </si>
  <si>
    <t xml:space="preserve">Market management </t>
  </si>
  <si>
    <t xml:space="preserve">Neighbourhood Plan </t>
  </si>
  <si>
    <t>Allotments</t>
  </si>
  <si>
    <t>Traffic speed devices</t>
  </si>
  <si>
    <t xml:space="preserve">Twinning </t>
  </si>
  <si>
    <t>Office accommodation</t>
  </si>
  <si>
    <t>Cost of Democracy</t>
  </si>
  <si>
    <t>Events</t>
  </si>
  <si>
    <t xml:space="preserve">Services </t>
  </si>
  <si>
    <t xml:space="preserve">Original estimate </t>
  </si>
  <si>
    <t>Original estimate</t>
  </si>
  <si>
    <t>TOTAL</t>
  </si>
  <si>
    <t xml:space="preserve">Office expenses </t>
  </si>
  <si>
    <t xml:space="preserve">Sub total </t>
  </si>
  <si>
    <t xml:space="preserve">Contingency / reserves </t>
  </si>
  <si>
    <t xml:space="preserve">VAT paid out but not yet recovered </t>
  </si>
  <si>
    <t>VAT INCURRED</t>
  </si>
  <si>
    <t>set aside to meet costs incurred in 2020/21</t>
  </si>
  <si>
    <t>Spent in 2020/1 and not recharged *</t>
  </si>
  <si>
    <t>Rent from allotment sites</t>
  </si>
  <si>
    <t xml:space="preserve"> </t>
  </si>
  <si>
    <t xml:space="preserve">Town Lottery </t>
  </si>
  <si>
    <t xml:space="preserve">Mayoral expenses </t>
  </si>
  <si>
    <t>Employers NI and superann</t>
  </si>
  <si>
    <t xml:space="preserve">* excl VAT </t>
  </si>
  <si>
    <t xml:space="preserve">VAT PAID </t>
  </si>
  <si>
    <t xml:space="preserve">Grant for Asset Mapping project </t>
  </si>
  <si>
    <t>For Finance and Governance Ctte 14th April  2022</t>
  </si>
  <si>
    <t xml:space="preserve">Still to be received </t>
  </si>
  <si>
    <t>END OF YEAR STATEMENT 2021-22</t>
  </si>
  <si>
    <t>End of year total</t>
  </si>
  <si>
    <t xml:space="preserve">Still to be invoiced </t>
  </si>
  <si>
    <t xml:space="preserve">End of year total </t>
  </si>
  <si>
    <t xml:space="preserve">Recruitment costs </t>
  </si>
  <si>
    <t xml:space="preserve">Income due </t>
  </si>
  <si>
    <t xml:space="preserve">Accruals </t>
  </si>
  <si>
    <t xml:space="preserve">Balance </t>
  </si>
  <si>
    <t xml:space="preserve">UNSPENT IN YEAR </t>
  </si>
  <si>
    <t xml:space="preserve">TO BE PLACED IN RESERVES </t>
  </si>
  <si>
    <t xml:space="preserve">all remaining accruals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</si>
</sst>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8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8" fontId="0" fillId="0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 wrapText="1"/>
    </xf>
    <xf numFmtId="6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6" fontId="0" fillId="0" borderId="0" xfId="0" applyNumberFormat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6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" fillId="0" borderId="1" xfId="0" applyFont="1" applyBorder="1"/>
    <xf numFmtId="164" fontId="4" fillId="0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4" xfId="0" applyBorder="1" applyAlignment="1">
      <alignment wrapText="1"/>
    </xf>
    <xf numFmtId="0" fontId="1" fillId="0" borderId="3" xfId="0" applyFont="1" applyBorder="1"/>
    <xf numFmtId="0" fontId="4" fillId="0" borderId="0" xfId="0" applyFont="1" applyFill="1" applyBorder="1"/>
    <xf numFmtId="6" fontId="4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8" fontId="4" fillId="0" borderId="0" xfId="0" applyNumberFormat="1" applyFont="1" applyFill="1" applyBorder="1" applyAlignment="1">
      <alignment horizontal="center"/>
    </xf>
    <xf numFmtId="6" fontId="0" fillId="0" borderId="4" xfId="0" applyNumberFormat="1" applyBorder="1" applyAlignment="1">
      <alignment wrapText="1"/>
    </xf>
    <xf numFmtId="8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Border="1"/>
    <xf numFmtId="164" fontId="0" fillId="0" borderId="4" xfId="0" applyNumberForma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 applyAlignment="1">
      <alignment horizontal="center" wrapText="1"/>
    </xf>
    <xf numFmtId="8" fontId="0" fillId="0" borderId="0" xfId="0" applyNumberFormat="1"/>
    <xf numFmtId="16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703-D396-4FA4-9A91-D348047B43CB}">
  <sheetPr>
    <pageSetUpPr fitToPage="1"/>
  </sheetPr>
  <dimension ref="A1:J66"/>
  <sheetViews>
    <sheetView tabSelected="1" view="pageLayout" topLeftCell="B50" zoomScaleNormal="100" workbookViewId="0">
      <selection activeCell="E65" sqref="E65"/>
    </sheetView>
  </sheetViews>
  <sheetFormatPr defaultRowHeight="14.5" x14ac:dyDescent="0.35"/>
  <cols>
    <col min="1" max="1" width="16.1796875" style="10" customWidth="1"/>
    <col min="2" max="2" width="36.7265625" customWidth="1"/>
    <col min="3" max="3" width="15.6328125" customWidth="1"/>
    <col min="4" max="4" width="15.6328125" style="10" customWidth="1"/>
    <col min="5" max="5" width="15.6328125" customWidth="1"/>
    <col min="6" max="6" width="15.7265625" customWidth="1"/>
    <col min="7" max="7" width="14.08984375" style="3" customWidth="1"/>
    <col min="8" max="8" width="9.7265625" customWidth="1"/>
  </cols>
  <sheetData>
    <row r="1" spans="1:10" s="1" customFormat="1" x14ac:dyDescent="0.35">
      <c r="A1" s="6"/>
      <c r="B1" s="1" t="s">
        <v>0</v>
      </c>
      <c r="C1" s="1" t="s">
        <v>52</v>
      </c>
      <c r="D1" s="6"/>
      <c r="G1" s="5"/>
    </row>
    <row r="3" spans="1:10" s="1" customFormat="1" x14ac:dyDescent="0.35">
      <c r="A3" s="6"/>
      <c r="B3" s="1" t="s">
        <v>54</v>
      </c>
      <c r="D3" s="6"/>
      <c r="G3" s="5"/>
    </row>
    <row r="5" spans="1:10" ht="29" x14ac:dyDescent="0.35">
      <c r="B5" s="1" t="s">
        <v>1</v>
      </c>
      <c r="C5" s="5" t="s">
        <v>2</v>
      </c>
      <c r="D5" s="9" t="s">
        <v>53</v>
      </c>
      <c r="E5" s="1" t="s">
        <v>55</v>
      </c>
      <c r="F5" s="1" t="s">
        <v>35</v>
      </c>
    </row>
    <row r="7" spans="1:10" x14ac:dyDescent="0.35">
      <c r="B7" t="s">
        <v>3</v>
      </c>
      <c r="C7" s="2">
        <v>134000</v>
      </c>
      <c r="D7" s="7">
        <v>0</v>
      </c>
      <c r="E7" s="2">
        <v>134000</v>
      </c>
      <c r="F7" s="16">
        <v>134000</v>
      </c>
    </row>
    <row r="8" spans="1:10" x14ac:dyDescent="0.35">
      <c r="B8" t="s">
        <v>6</v>
      </c>
      <c r="C8" s="27">
        <v>3425.35</v>
      </c>
      <c r="D8" s="21">
        <v>0</v>
      </c>
      <c r="E8" s="27">
        <f>SUM(C8:D8)</f>
        <v>3425.35</v>
      </c>
      <c r="F8" s="17">
        <v>0</v>
      </c>
    </row>
    <row r="9" spans="1:10" x14ac:dyDescent="0.35">
      <c r="B9" t="s">
        <v>4</v>
      </c>
      <c r="C9" s="27">
        <v>22041.8</v>
      </c>
      <c r="D9" s="21">
        <v>516</v>
      </c>
      <c r="E9" s="27">
        <f>SUM(C9:D9)</f>
        <v>22557.8</v>
      </c>
      <c r="F9" s="17">
        <v>0</v>
      </c>
    </row>
    <row r="10" spans="1:10" x14ac:dyDescent="0.35">
      <c r="B10" t="s">
        <v>44</v>
      </c>
      <c r="C10" s="38">
        <v>1090</v>
      </c>
      <c r="D10" s="21">
        <v>0</v>
      </c>
      <c r="E10" s="22">
        <f>SUM(C10:D10)</f>
        <v>1090</v>
      </c>
      <c r="F10" s="19">
        <v>1190</v>
      </c>
    </row>
    <row r="11" spans="1:10" x14ac:dyDescent="0.35">
      <c r="B11" t="s">
        <v>51</v>
      </c>
      <c r="C11" s="2">
        <v>4000</v>
      </c>
      <c r="D11" s="28">
        <v>0</v>
      </c>
      <c r="E11" s="11">
        <f t="shared" ref="E11:E12" si="0">SUM(C11:D11)</f>
        <v>4000</v>
      </c>
      <c r="F11" s="29">
        <v>0</v>
      </c>
    </row>
    <row r="12" spans="1:10" x14ac:dyDescent="0.35">
      <c r="B12" t="s">
        <v>5</v>
      </c>
      <c r="C12" s="4">
        <v>452.64</v>
      </c>
      <c r="D12" s="23">
        <v>0</v>
      </c>
      <c r="E12" s="11">
        <f t="shared" si="0"/>
        <v>452.64</v>
      </c>
      <c r="F12" s="17">
        <v>0</v>
      </c>
    </row>
    <row r="13" spans="1:10" x14ac:dyDescent="0.35">
      <c r="C13" s="3"/>
      <c r="D13" s="25"/>
      <c r="E13" s="3"/>
      <c r="F13" s="17"/>
    </row>
    <row r="14" spans="1:10" x14ac:dyDescent="0.35">
      <c r="B14" t="s">
        <v>7</v>
      </c>
      <c r="C14" s="27">
        <f>SUM(C7:C13)</f>
        <v>165009.79</v>
      </c>
      <c r="D14" s="21">
        <f t="shared" ref="D14" si="1">SUM(D7:D13)</f>
        <v>516</v>
      </c>
      <c r="E14" s="27">
        <f>SUM(E7:E12)</f>
        <v>165525.79</v>
      </c>
      <c r="F14" s="2">
        <f>SUM(F7:F13)</f>
        <v>135190</v>
      </c>
    </row>
    <row r="15" spans="1:10" x14ac:dyDescent="0.35">
      <c r="C15" s="3"/>
      <c r="D15" s="7"/>
      <c r="E15" s="3"/>
    </row>
    <row r="16" spans="1:10" s="1" customFormat="1" ht="43.5" x14ac:dyDescent="0.35">
      <c r="A16" s="6"/>
      <c r="B16" s="5" t="s">
        <v>8</v>
      </c>
      <c r="C16" s="5" t="s">
        <v>9</v>
      </c>
      <c r="D16" s="9" t="s">
        <v>56</v>
      </c>
      <c r="E16" s="5" t="s">
        <v>57</v>
      </c>
      <c r="F16" s="5" t="s">
        <v>34</v>
      </c>
      <c r="G16" s="9" t="s">
        <v>43</v>
      </c>
      <c r="H16" s="6" t="s">
        <v>41</v>
      </c>
      <c r="I16"/>
      <c r="J16" s="12"/>
    </row>
    <row r="17" spans="1:10" x14ac:dyDescent="0.35">
      <c r="F17" s="20"/>
      <c r="J17" s="12"/>
    </row>
    <row r="18" spans="1:10" x14ac:dyDescent="0.35">
      <c r="A18" s="10" t="s">
        <v>11</v>
      </c>
      <c r="B18" t="s">
        <v>10</v>
      </c>
      <c r="C18" s="27">
        <v>39806.44</v>
      </c>
      <c r="D18" s="31">
        <v>0</v>
      </c>
      <c r="E18" s="27">
        <f>SUM(C18:D18)</f>
        <v>39806.44</v>
      </c>
      <c r="F18" s="20">
        <v>39650</v>
      </c>
      <c r="G18" s="3">
        <v>0</v>
      </c>
      <c r="H18" s="11">
        <v>0</v>
      </c>
      <c r="J18" s="12"/>
    </row>
    <row r="19" spans="1:10" x14ac:dyDescent="0.35">
      <c r="B19" t="s">
        <v>48</v>
      </c>
      <c r="C19" s="27">
        <v>1452.36</v>
      </c>
      <c r="D19" s="31">
        <v>0</v>
      </c>
      <c r="E19" s="27">
        <v>1452.36</v>
      </c>
      <c r="F19" s="20">
        <v>3400</v>
      </c>
      <c r="G19" s="3">
        <v>0</v>
      </c>
      <c r="H19" s="11">
        <v>0</v>
      </c>
      <c r="J19" s="12"/>
    </row>
    <row r="20" spans="1:10" x14ac:dyDescent="0.35">
      <c r="B20" t="s">
        <v>13</v>
      </c>
      <c r="C20" s="24">
        <v>90</v>
      </c>
      <c r="D20" s="23">
        <v>0</v>
      </c>
      <c r="E20" s="4">
        <v>90</v>
      </c>
      <c r="F20" s="20">
        <v>100</v>
      </c>
      <c r="G20" s="3">
        <v>0</v>
      </c>
      <c r="H20" s="11">
        <v>0</v>
      </c>
      <c r="J20" s="12"/>
    </row>
    <row r="21" spans="1:10" x14ac:dyDescent="0.35">
      <c r="B21" t="s">
        <v>58</v>
      </c>
      <c r="C21" s="27">
        <v>51.5</v>
      </c>
      <c r="D21" s="21">
        <v>0</v>
      </c>
      <c r="E21" s="4">
        <v>51.5</v>
      </c>
      <c r="F21" s="33">
        <v>0</v>
      </c>
      <c r="G21" s="3">
        <v>0</v>
      </c>
      <c r="H21" s="11">
        <v>0</v>
      </c>
      <c r="J21" s="12"/>
    </row>
    <row r="22" spans="1:10" x14ac:dyDescent="0.35">
      <c r="B22" t="s">
        <v>14</v>
      </c>
      <c r="C22" s="2">
        <v>186</v>
      </c>
      <c r="D22" s="8">
        <v>0</v>
      </c>
      <c r="E22" s="4">
        <v>186</v>
      </c>
      <c r="F22" s="20">
        <v>350</v>
      </c>
      <c r="G22" s="2">
        <v>184</v>
      </c>
      <c r="H22" s="11">
        <v>30</v>
      </c>
      <c r="J22" s="12"/>
    </row>
    <row r="23" spans="1:10" x14ac:dyDescent="0.35">
      <c r="B23" s="13" t="s">
        <v>38</v>
      </c>
      <c r="C23" s="15">
        <f t="shared" ref="C23:D23" si="2">SUM(C17:C22)</f>
        <v>41586.300000000003</v>
      </c>
      <c r="D23" s="15">
        <f t="shared" si="2"/>
        <v>0</v>
      </c>
      <c r="E23" s="15">
        <f>SUM(E17:E22)</f>
        <v>41586.300000000003</v>
      </c>
      <c r="F23" s="15">
        <v>43500</v>
      </c>
      <c r="G23" s="15">
        <f>SUM(G18:G22)</f>
        <v>184</v>
      </c>
      <c r="H23" s="15"/>
      <c r="J23" s="12"/>
    </row>
    <row r="24" spans="1:10" x14ac:dyDescent="0.35">
      <c r="C24" s="3"/>
      <c r="D24" s="7"/>
      <c r="E24" s="3"/>
      <c r="F24" s="3"/>
      <c r="H24" s="11"/>
      <c r="J24" s="12"/>
    </row>
    <row r="25" spans="1:10" ht="29" x14ac:dyDescent="0.35">
      <c r="A25" s="10" t="s">
        <v>12</v>
      </c>
      <c r="B25" t="s">
        <v>30</v>
      </c>
      <c r="C25" s="27">
        <v>10920.54</v>
      </c>
      <c r="D25" s="21">
        <v>0</v>
      </c>
      <c r="E25" s="4">
        <v>10920.54</v>
      </c>
      <c r="F25" s="2">
        <v>13400</v>
      </c>
      <c r="G25" s="3">
        <v>0</v>
      </c>
      <c r="H25" s="11">
        <v>0</v>
      </c>
      <c r="J25" s="12"/>
    </row>
    <row r="26" spans="1:10" x14ac:dyDescent="0.35">
      <c r="B26" t="s">
        <v>37</v>
      </c>
      <c r="C26" s="27">
        <v>203.76</v>
      </c>
      <c r="D26" s="26">
        <v>0</v>
      </c>
      <c r="E26" s="4">
        <v>203.76</v>
      </c>
      <c r="F26" s="59">
        <v>7600</v>
      </c>
      <c r="G26" s="3">
        <v>0</v>
      </c>
      <c r="H26" s="22">
        <v>15.2</v>
      </c>
      <c r="J26" s="12"/>
    </row>
    <row r="27" spans="1:10" x14ac:dyDescent="0.35">
      <c r="B27" t="s">
        <v>15</v>
      </c>
      <c r="C27" s="27">
        <v>2751.41</v>
      </c>
      <c r="D27" s="21">
        <v>0</v>
      </c>
      <c r="E27" s="27">
        <v>2751.41</v>
      </c>
      <c r="F27" s="59"/>
      <c r="G27" s="11">
        <v>4466.6000000000004</v>
      </c>
      <c r="H27" s="22">
        <v>550.04999999999995</v>
      </c>
      <c r="J27" s="12"/>
    </row>
    <row r="28" spans="1:10" x14ac:dyDescent="0.35">
      <c r="B28" t="s">
        <v>20</v>
      </c>
      <c r="C28" s="4">
        <v>153.77000000000001</v>
      </c>
      <c r="D28" s="14">
        <v>0</v>
      </c>
      <c r="E28" s="4">
        <v>153.77000000000001</v>
      </c>
      <c r="F28" s="59"/>
      <c r="G28" s="11">
        <v>1226.94</v>
      </c>
      <c r="H28" s="22">
        <v>18.45</v>
      </c>
      <c r="J28" s="12"/>
    </row>
    <row r="29" spans="1:10" x14ac:dyDescent="0.35">
      <c r="B29" t="s">
        <v>16</v>
      </c>
      <c r="C29" s="11">
        <v>450</v>
      </c>
      <c r="D29" s="14">
        <v>0</v>
      </c>
      <c r="E29" s="11">
        <v>450</v>
      </c>
      <c r="F29" s="59"/>
      <c r="G29" s="3">
        <v>0</v>
      </c>
      <c r="H29" s="11">
        <v>0</v>
      </c>
      <c r="J29" s="12"/>
    </row>
    <row r="30" spans="1:10" x14ac:dyDescent="0.35">
      <c r="B30" t="s">
        <v>17</v>
      </c>
      <c r="C30" s="11">
        <v>0</v>
      </c>
      <c r="D30" s="14">
        <v>0</v>
      </c>
      <c r="E30" s="11">
        <v>0</v>
      </c>
      <c r="F30" s="59"/>
      <c r="G30" s="3">
        <v>0</v>
      </c>
      <c r="H30" s="11">
        <v>0</v>
      </c>
      <c r="I30" s="57"/>
      <c r="J30" s="12"/>
    </row>
    <row r="31" spans="1:10" x14ac:dyDescent="0.35">
      <c r="B31" t="s">
        <v>18</v>
      </c>
      <c r="C31" s="11">
        <v>35</v>
      </c>
      <c r="D31" s="14">
        <v>0</v>
      </c>
      <c r="E31" s="11">
        <v>35</v>
      </c>
      <c r="F31" s="59"/>
      <c r="G31" s="3">
        <v>0</v>
      </c>
      <c r="H31" s="11">
        <v>0</v>
      </c>
      <c r="J31" s="12"/>
    </row>
    <row r="32" spans="1:10" x14ac:dyDescent="0.35">
      <c r="B32" t="s">
        <v>19</v>
      </c>
      <c r="C32" s="22">
        <v>54</v>
      </c>
      <c r="D32" s="26">
        <v>0</v>
      </c>
      <c r="E32" s="22">
        <v>54</v>
      </c>
      <c r="F32" s="59"/>
      <c r="G32" s="3">
        <v>0</v>
      </c>
      <c r="H32" s="11">
        <v>0</v>
      </c>
    </row>
    <row r="33" spans="1:8" x14ac:dyDescent="0.35">
      <c r="B33" t="s">
        <v>22</v>
      </c>
      <c r="C33" s="11">
        <v>6657</v>
      </c>
      <c r="D33" s="14">
        <v>0</v>
      </c>
      <c r="E33" s="11">
        <v>6657</v>
      </c>
      <c r="F33" s="58">
        <v>7000</v>
      </c>
      <c r="G33" s="3">
        <v>0</v>
      </c>
      <c r="H33" s="11">
        <v>0</v>
      </c>
    </row>
    <row r="34" spans="1:8" x14ac:dyDescent="0.35">
      <c r="B34" t="s">
        <v>23</v>
      </c>
      <c r="C34" s="22">
        <v>285</v>
      </c>
      <c r="D34" s="26">
        <v>0</v>
      </c>
      <c r="E34" s="11">
        <v>285</v>
      </c>
      <c r="F34" s="58"/>
      <c r="G34" s="3">
        <v>0</v>
      </c>
      <c r="H34" s="11">
        <v>0</v>
      </c>
    </row>
    <row r="35" spans="1:8" x14ac:dyDescent="0.35">
      <c r="B35" s="13" t="s">
        <v>38</v>
      </c>
      <c r="C35" s="15">
        <f>SUM(C25:C34)</f>
        <v>21510.480000000003</v>
      </c>
      <c r="D35" s="15">
        <f>SUM(D25:D34)</f>
        <v>0</v>
      </c>
      <c r="E35" s="15">
        <f>SUM(E25:E34)</f>
        <v>21510.480000000003</v>
      </c>
      <c r="F35" s="15">
        <f>SUM(F25:F34)</f>
        <v>28000</v>
      </c>
      <c r="G35" s="15">
        <f>SUM(G25:G34)</f>
        <v>5693.5400000000009</v>
      </c>
      <c r="H35" s="15"/>
    </row>
    <row r="36" spans="1:8" x14ac:dyDescent="0.35">
      <c r="C36" s="3"/>
      <c r="D36" s="7"/>
      <c r="E36" s="3"/>
      <c r="F36" s="3"/>
      <c r="G36" s="11"/>
      <c r="H36" s="11"/>
    </row>
    <row r="37" spans="1:8" ht="29" x14ac:dyDescent="0.35">
      <c r="A37" s="10" t="s">
        <v>31</v>
      </c>
      <c r="B37" t="s">
        <v>47</v>
      </c>
      <c r="C37" s="22">
        <v>408.67</v>
      </c>
      <c r="D37" s="26">
        <v>0</v>
      </c>
      <c r="E37" s="22">
        <f>SUM(C37:D37)</f>
        <v>408.67</v>
      </c>
      <c r="F37" s="11">
        <v>2500</v>
      </c>
      <c r="G37" s="3">
        <v>0</v>
      </c>
      <c r="H37" s="11">
        <v>0</v>
      </c>
    </row>
    <row r="38" spans="1:8" x14ac:dyDescent="0.35">
      <c r="B38" t="s">
        <v>21</v>
      </c>
      <c r="C38" s="22">
        <v>1260</v>
      </c>
      <c r="D38" s="26">
        <v>0</v>
      </c>
      <c r="E38" s="11">
        <v>1260</v>
      </c>
      <c r="F38" s="11">
        <v>1000</v>
      </c>
      <c r="G38" s="3">
        <v>0</v>
      </c>
      <c r="H38" s="11">
        <v>0</v>
      </c>
    </row>
    <row r="39" spans="1:8" x14ac:dyDescent="0.35">
      <c r="B39" t="s">
        <v>24</v>
      </c>
      <c r="C39" s="22">
        <v>51103.09</v>
      </c>
      <c r="D39" s="26">
        <v>0</v>
      </c>
      <c r="E39" s="11">
        <v>51103.09</v>
      </c>
      <c r="F39" s="11">
        <v>34000</v>
      </c>
      <c r="G39" s="3">
        <v>0</v>
      </c>
      <c r="H39" s="11">
        <v>0</v>
      </c>
    </row>
    <row r="40" spans="1:8" x14ac:dyDescent="0.35">
      <c r="C40" s="11"/>
      <c r="D40" s="14"/>
      <c r="E40" s="11"/>
      <c r="F40" s="11"/>
      <c r="H40" s="11"/>
    </row>
    <row r="41" spans="1:8" x14ac:dyDescent="0.35">
      <c r="A41" s="10" t="s">
        <v>33</v>
      </c>
      <c r="B41" t="s">
        <v>4</v>
      </c>
      <c r="C41" s="22">
        <v>22557.8</v>
      </c>
      <c r="D41" s="26">
        <v>0</v>
      </c>
      <c r="E41" s="22">
        <v>22557.8</v>
      </c>
      <c r="F41" s="11">
        <v>0</v>
      </c>
      <c r="G41" s="3">
        <v>0</v>
      </c>
      <c r="H41" s="22">
        <v>2798.94</v>
      </c>
    </row>
    <row r="42" spans="1:8" x14ac:dyDescent="0.35">
      <c r="B42" t="s">
        <v>32</v>
      </c>
      <c r="C42" s="22">
        <v>1316.23</v>
      </c>
      <c r="D42" s="26">
        <v>0</v>
      </c>
      <c r="E42" s="22">
        <v>1316.23</v>
      </c>
      <c r="F42" s="11">
        <v>0</v>
      </c>
      <c r="G42" s="3">
        <v>0</v>
      </c>
      <c r="H42" s="30">
        <v>4.21</v>
      </c>
    </row>
    <row r="43" spans="1:8" x14ac:dyDescent="0.35">
      <c r="B43" t="s">
        <v>25</v>
      </c>
      <c r="C43" s="30">
        <v>42.5</v>
      </c>
      <c r="D43" s="32">
        <v>0</v>
      </c>
      <c r="E43" s="11">
        <v>42.5</v>
      </c>
      <c r="F43" s="11">
        <v>0</v>
      </c>
      <c r="G43" s="3">
        <v>0</v>
      </c>
      <c r="H43" s="22">
        <v>8.5</v>
      </c>
    </row>
    <row r="44" spans="1:8" x14ac:dyDescent="0.35">
      <c r="B44" t="s">
        <v>26</v>
      </c>
      <c r="C44" s="11">
        <v>192</v>
      </c>
      <c r="D44" s="14">
        <v>0</v>
      </c>
      <c r="E44" s="11">
        <v>192</v>
      </c>
      <c r="F44" s="11">
        <v>1000</v>
      </c>
      <c r="G44" s="3">
        <v>0</v>
      </c>
      <c r="H44" s="22">
        <v>0</v>
      </c>
    </row>
    <row r="45" spans="1:8" x14ac:dyDescent="0.35">
      <c r="B45" t="s">
        <v>27</v>
      </c>
      <c r="C45" s="22">
        <v>377.5</v>
      </c>
      <c r="D45" s="26">
        <v>0</v>
      </c>
      <c r="E45" s="11">
        <v>377.5</v>
      </c>
      <c r="F45" s="11">
        <v>7000</v>
      </c>
      <c r="G45" s="3">
        <v>0</v>
      </c>
      <c r="H45" s="22">
        <v>0</v>
      </c>
    </row>
    <row r="46" spans="1:8" x14ac:dyDescent="0.35">
      <c r="B46" t="s">
        <v>28</v>
      </c>
      <c r="C46" s="11">
        <v>0</v>
      </c>
      <c r="D46" s="14">
        <v>0</v>
      </c>
      <c r="E46" s="11">
        <v>0</v>
      </c>
      <c r="F46" s="11">
        <v>0</v>
      </c>
      <c r="G46" s="3">
        <v>0</v>
      </c>
      <c r="H46" s="11">
        <v>0</v>
      </c>
    </row>
    <row r="47" spans="1:8" x14ac:dyDescent="0.35">
      <c r="B47" t="s">
        <v>46</v>
      </c>
      <c r="C47" s="11">
        <v>40</v>
      </c>
      <c r="D47" s="14">
        <v>0</v>
      </c>
      <c r="E47" s="11">
        <v>40</v>
      </c>
      <c r="F47" s="11">
        <v>0</v>
      </c>
      <c r="G47" s="3">
        <v>0</v>
      </c>
      <c r="H47" s="11">
        <v>0</v>
      </c>
    </row>
    <row r="48" spans="1:8" x14ac:dyDescent="0.35">
      <c r="B48" t="s">
        <v>29</v>
      </c>
      <c r="C48" s="11">
        <v>0</v>
      </c>
      <c r="D48" s="14">
        <v>0</v>
      </c>
      <c r="E48" s="11">
        <v>0</v>
      </c>
      <c r="F48" s="11">
        <v>2000</v>
      </c>
      <c r="G48" s="3">
        <v>0</v>
      </c>
      <c r="H48" s="11">
        <v>0</v>
      </c>
    </row>
    <row r="49" spans="1:8" x14ac:dyDescent="0.35">
      <c r="H49" s="11">
        <f>SUM(H18:H48)</f>
        <v>3425.3500000000004</v>
      </c>
    </row>
    <row r="50" spans="1:8" x14ac:dyDescent="0.35">
      <c r="B50" t="s">
        <v>39</v>
      </c>
      <c r="C50" s="35"/>
      <c r="D50" s="36"/>
      <c r="E50" s="37"/>
      <c r="F50" s="2">
        <v>15000</v>
      </c>
      <c r="G50" s="11"/>
      <c r="H50" s="11"/>
    </row>
    <row r="52" spans="1:8" x14ac:dyDescent="0.35">
      <c r="A52" s="10" t="s">
        <v>36</v>
      </c>
      <c r="C52" s="4">
        <f>SUM(C23 + C35+ C37+ C38+ C39+ C41 +C42 +C43 + C44+ C45+ C46+ C47 +C48 )</f>
        <v>140394.57</v>
      </c>
      <c r="D52" s="4">
        <f>D35</f>
        <v>0</v>
      </c>
      <c r="E52" s="4">
        <f t="shared" ref="E52" si="3">SUM(E23 + E35+ E37+ E38+ E39+ E41 +E42 +E43 + E44+ E45+ E46+ E47 +E48 )</f>
        <v>140394.57</v>
      </c>
      <c r="F52" s="4">
        <f>SUM(F23 + F35+ F37+ F38+ F39+ F42 +F43 + F44+ F45+ F46+ F48 +F50)</f>
        <v>134000</v>
      </c>
      <c r="G52" s="11">
        <f>SUM(G23:G28)</f>
        <v>5877.5400000000009</v>
      </c>
    </row>
    <row r="53" spans="1:8" x14ac:dyDescent="0.35">
      <c r="B53" t="s">
        <v>50</v>
      </c>
      <c r="C53" s="27">
        <f>SUM(H49)</f>
        <v>3425.3500000000004</v>
      </c>
      <c r="D53" s="4"/>
      <c r="E53" s="4"/>
      <c r="F53" s="4"/>
      <c r="G53" s="11"/>
    </row>
    <row r="54" spans="1:8" x14ac:dyDescent="0.35">
      <c r="B54" s="18" t="s">
        <v>40</v>
      </c>
      <c r="C54" s="34">
        <v>0</v>
      </c>
      <c r="D54" s="4"/>
      <c r="E54" s="4"/>
      <c r="F54" s="4"/>
      <c r="G54" s="14" t="s">
        <v>49</v>
      </c>
    </row>
    <row r="55" spans="1:8" ht="15" thickBot="1" x14ac:dyDescent="0.4"/>
    <row r="56" spans="1:8" x14ac:dyDescent="0.35">
      <c r="B56" s="39" t="s">
        <v>61</v>
      </c>
      <c r="C56" s="40">
        <f>SUM(C14-(C52+C53))</f>
        <v>21189.869999999995</v>
      </c>
      <c r="D56" s="40">
        <f>SUM(C56+D14)</f>
        <v>21705.869999999995</v>
      </c>
    </row>
    <row r="57" spans="1:8" x14ac:dyDescent="0.35">
      <c r="B57" s="41"/>
      <c r="C57" s="42" t="s">
        <v>45</v>
      </c>
      <c r="D57" s="43"/>
    </row>
    <row r="58" spans="1:8" x14ac:dyDescent="0.35">
      <c r="B58" s="44" t="s">
        <v>60</v>
      </c>
      <c r="C58" s="45"/>
      <c r="D58" s="43"/>
    </row>
    <row r="59" spans="1:8" x14ac:dyDescent="0.35">
      <c r="B59" s="41"/>
      <c r="C59" s="46"/>
      <c r="D59" s="43"/>
    </row>
    <row r="60" spans="1:8" ht="14" customHeight="1" x14ac:dyDescent="0.35">
      <c r="B60" s="47" t="s">
        <v>42</v>
      </c>
      <c r="C60" s="48">
        <v>5877.54</v>
      </c>
      <c r="D60" s="49"/>
    </row>
    <row r="61" spans="1:8" x14ac:dyDescent="0.35">
      <c r="B61" s="41" t="s">
        <v>64</v>
      </c>
      <c r="C61" s="48">
        <v>0</v>
      </c>
      <c r="D61" s="50">
        <f>SUM(C59:C61)</f>
        <v>5877.54</v>
      </c>
    </row>
    <row r="62" spans="1:8" x14ac:dyDescent="0.35">
      <c r="B62" s="41"/>
      <c r="C62" s="48"/>
      <c r="D62" s="51"/>
      <c r="G62" s="4"/>
    </row>
    <row r="63" spans="1:8" x14ac:dyDescent="0.35">
      <c r="B63" s="41" t="s">
        <v>59</v>
      </c>
      <c r="C63" s="52"/>
      <c r="D63" s="50">
        <v>516</v>
      </c>
    </row>
    <row r="64" spans="1:8" x14ac:dyDescent="0.35">
      <c r="B64" s="41"/>
      <c r="C64" s="48"/>
      <c r="D64" s="50"/>
    </row>
    <row r="65" spans="2:4" x14ac:dyDescent="0.35">
      <c r="B65" s="41" t="s">
        <v>62</v>
      </c>
      <c r="C65" s="46"/>
      <c r="D65" s="53">
        <f>SUM(D56-D61)</f>
        <v>15828.329999999994</v>
      </c>
    </row>
    <row r="66" spans="2:4" ht="15" thickBot="1" x14ac:dyDescent="0.4">
      <c r="B66" s="54" t="s">
        <v>63</v>
      </c>
      <c r="C66" s="55"/>
      <c r="D66" s="56">
        <f>SUM(D65+C60)</f>
        <v>21705.869999999995</v>
      </c>
    </row>
  </sheetData>
  <mergeCells count="2">
    <mergeCell ref="F33:F34"/>
    <mergeCell ref="F26:F32"/>
  </mergeCells>
  <pageMargins left="0.70866141732283472" right="0.70866141732283472" top="0.74803149606299213" bottom="0.74803149606299213" header="0.31496062992125984" footer="0.31496062992125984"/>
  <pageSetup scale="87" fitToHeight="0" orientation="landscape" r:id="rId1"/>
  <headerFooter>
    <oddHeader xml:space="preserve">&amp;CFinance and Governance Committee item  FC21/101  UPDATED 14TH APRIL 2022
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6" ma:contentTypeDescription="Create a new document." ma:contentTypeScope="" ma:versionID="a5a546f7f626dc12873d923709fc8dae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5fb8f7d1a29a565c45d68ca46ffff1a9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abcf87a-a517-4603-9977-ea0d869cb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63cf0c-22a3-47c5-a813-aad477174df0}" ma:internalName="TaxCatchAll" ma:showField="CatchAllData" ma:web="51fcad13-9fe1-4b05-83cd-be575274f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fcad13-9fe1-4b05-83cd-be575274fc3f" xsi:nil="true"/>
    <lcf76f155ced4ddcb4097134ff3c332f xmlns="8a79b042-d511-46e5-ad15-39d624c983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4E9CD3-DD30-4847-9991-558D02116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7183D5-6F4A-4ED6-99B7-CCFAFE88D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58EB3E-8919-4334-A850-0BAF03AB0160}">
  <ds:schemaRefs>
    <ds:schemaRef ds:uri="http://schemas.microsoft.com/office/2006/metadata/properties"/>
    <ds:schemaRef ds:uri="http://schemas.microsoft.com/office/infopath/2007/PartnerControls"/>
    <ds:schemaRef ds:uri="51fcad13-9fe1-4b05-83cd-be575274fc3f"/>
    <ds:schemaRef ds:uri="8a79b042-d511-46e5-ad15-39d624c983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2021-12-16T15:29:15Z</cp:lastPrinted>
  <dcterms:created xsi:type="dcterms:W3CDTF">2021-12-02T12:43:42Z</dcterms:created>
  <dcterms:modified xsi:type="dcterms:W3CDTF">2022-05-16T14:46:08Z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  <property fmtid="{D5CDD505-2E9C-101B-9397-08002B2CF9AE}" pid="3" name="MediaServiceImageTags">
    <vt:lpwstr/>
  </property>
</Properties>
</file>